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120" activeTab="0"/>
  </bookViews>
  <sheets>
    <sheet name="Schulentwicklung Gleichen 2009" sheetId="1" r:id="rId1"/>
    <sheet name="Kosten der Standorte" sheetId="2" r:id="rId2"/>
  </sheets>
  <definedNames>
    <definedName name="_xlnm.Print_Area" localSheetId="0">'Schulentwicklung Gleichen 2009'!$A$1:$R$55</definedName>
  </definedNames>
  <calcPr fullCalcOnLoad="1"/>
</workbook>
</file>

<file path=xl/comments1.xml><?xml version="1.0" encoding="utf-8"?>
<comments xmlns="http://schemas.openxmlformats.org/spreadsheetml/2006/main">
  <authors>
    <author>J?rg Klapproth</author>
    <author>.</author>
  </authors>
  <commentList>
    <comment ref="J5" authorId="0">
      <text>
        <r>
          <rPr>
            <sz val="8"/>
            <rFont val="Tahoma"/>
            <family val="0"/>
          </rPr>
          <t xml:space="preserve">aktuelle Information der Gemeinde Schulentwicklung 2009
</t>
        </r>
      </text>
    </comment>
    <comment ref="E19" authorId="1">
      <text>
        <r>
          <rPr>
            <b/>
            <sz val="8"/>
            <rFont val="Tahoma"/>
            <family val="0"/>
          </rPr>
          <t>.:</t>
        </r>
        <r>
          <rPr>
            <sz val="8"/>
            <rFont val="Tahoma"/>
            <family val="0"/>
          </rPr>
          <t xml:space="preserve">
gelb=Kombiklasse</t>
        </r>
      </text>
    </comment>
    <comment ref="J24" authorId="1">
      <text>
        <r>
          <rPr>
            <b/>
            <sz val="8"/>
            <rFont val="Tahoma"/>
            <family val="0"/>
          </rPr>
          <t>.:</t>
        </r>
        <r>
          <rPr>
            <sz val="8"/>
            <rFont val="Tahoma"/>
            <family val="0"/>
          </rPr>
          <t xml:space="preserve">
Prognose bei überproportionalem Geburtenrückgang in Klein Lengden</t>
        </r>
      </text>
    </comment>
    <comment ref="K24" authorId="1">
      <text>
        <r>
          <rPr>
            <b/>
            <sz val="8"/>
            <rFont val="Tahoma"/>
            <family val="0"/>
          </rPr>
          <t>.:</t>
        </r>
        <r>
          <rPr>
            <sz val="8"/>
            <rFont val="Tahoma"/>
            <family val="0"/>
          </rPr>
          <t xml:space="preserve">
Wenn der "Geburtenknick" in Klein Lengden bestehen bleibt, erzeugt die Formel hier zu hohe Werte, daher wird mit 5 Klassen weitergerechnet  </t>
        </r>
      </text>
    </comment>
    <comment ref="K22" authorId="1">
      <text>
        <r>
          <rPr>
            <b/>
            <sz val="8"/>
            <rFont val="Tahoma"/>
            <family val="0"/>
          </rPr>
          <t>.:</t>
        </r>
        <r>
          <rPr>
            <sz val="8"/>
            <rFont val="Tahoma"/>
            <family val="0"/>
          </rPr>
          <t xml:space="preserve">
</t>
        </r>
      </text>
    </comment>
  </commentList>
</comments>
</file>

<file path=xl/sharedStrings.xml><?xml version="1.0" encoding="utf-8"?>
<sst xmlns="http://schemas.openxmlformats.org/spreadsheetml/2006/main" count="86" uniqueCount="49">
  <si>
    <t>20010/11</t>
  </si>
  <si>
    <t>20011/12</t>
  </si>
  <si>
    <t>20012/13</t>
  </si>
  <si>
    <t>2013/14</t>
  </si>
  <si>
    <t>2014/15</t>
  </si>
  <si>
    <t>Schule</t>
  </si>
  <si>
    <t>Kerstlingerode</t>
  </si>
  <si>
    <t>Bremke</t>
  </si>
  <si>
    <t>Diemarden</t>
  </si>
  <si>
    <t>Gr. Lengden</t>
  </si>
  <si>
    <t>Gartetalschule</t>
  </si>
  <si>
    <t>Reinhausen</t>
  </si>
  <si>
    <t>2015/16</t>
  </si>
  <si>
    <t>Summe</t>
  </si>
  <si>
    <t>2009/10</t>
  </si>
  <si>
    <t>2008/09</t>
  </si>
  <si>
    <t>2007/08</t>
  </si>
  <si>
    <t>Diemarden (-6KL ab 2010)</t>
  </si>
  <si>
    <t>Gr. Lengden (+6KL ab 2010)</t>
  </si>
  <si>
    <t>1.</t>
  </si>
  <si>
    <t>2.</t>
  </si>
  <si>
    <t>3.</t>
  </si>
  <si>
    <t>4.</t>
  </si>
  <si>
    <t>laufende Kosten</t>
  </si>
  <si>
    <t>Unterhaltungskosten</t>
  </si>
  <si>
    <t>Groß Lengden</t>
  </si>
  <si>
    <t>Gesamtkosten</t>
  </si>
  <si>
    <t>Investionen Energie</t>
  </si>
  <si>
    <t>Investition Brandschutz</t>
  </si>
  <si>
    <t>Sporthalle</t>
  </si>
  <si>
    <t>Laufende Kosten und Investitionen</t>
  </si>
  <si>
    <t>Reinhausen +Diemarden</t>
  </si>
  <si>
    <t>Schulentwicklung in Gleichen 2009</t>
  </si>
  <si>
    <t xml:space="preserve">Bremke </t>
  </si>
  <si>
    <t xml:space="preserve">                              Geburtsjahrgang</t>
  </si>
  <si>
    <t>Schule    /       Einschulungsjahrgang</t>
  </si>
  <si>
    <t>Fazit:</t>
  </si>
  <si>
    <t>Klassen in Diemarden mit den Kindern aus Reinhausen</t>
  </si>
  <si>
    <t>Rei + Die+ Gr.  Lengden</t>
  </si>
  <si>
    <t>Quelle: Gemeinde Gleichen Schulentwicklung 21.01.2009</t>
  </si>
  <si>
    <t>ab 2015/16 mir Groß Lengden (Prognose)</t>
  </si>
  <si>
    <r>
      <t xml:space="preserve">Laufende Kosten + Unterhalt pro Jahr </t>
    </r>
    <r>
      <rPr>
        <sz val="10"/>
        <rFont val="Arial"/>
        <family val="2"/>
      </rPr>
      <t>laut Tabelle "Kosten der Standorte"</t>
    </r>
    <r>
      <rPr>
        <b/>
        <sz val="10"/>
        <rFont val="Arial"/>
        <family val="2"/>
      </rPr>
      <t xml:space="preserve">  </t>
    </r>
  </si>
  <si>
    <t>2. Schon jetzt ist absehbar, dass die Zusammenlegung von Reinhausen, Groß Lengden und Diemarden noch vor dem Jahr 2020 in Diemarden möglich ist.(Zeile 24)</t>
  </si>
  <si>
    <t>3. In Bremke besteht kein aktueller Investitionsbedarf. Die Schule kann im Kombibetrieb erhalten bleiben, bis Diemarden oder Kerstlingerode die Kinder der GS Bremke aufnehmen können.  (Zeile 19)</t>
  </si>
  <si>
    <t>4. Der Erhalt von Reinhausen als Übergangslösung ist aus wirtschaftlicher Sicht ungünstiger, als die alternativen Konstellationen Diemarden + Bremke oder Groß Lengden + Bremke. (Summe der Unterhaltskosten/Jahr 2000-2007 und der laufenden Kosten/Jahr  für die Jahre 2004- 2008. Entnommen aus Information der Gemeinde vom 21.01.2009)</t>
  </si>
  <si>
    <t xml:space="preserve">5. Eine langfristige 2 Standortlösung mit Kerstlingerode und Diemarden (evtl. mit Schulneubau) ist für die betroffenen Ortschaften verkehrstechnisch und wirtschaftlich günstiger als Kerstlingerode und Reinhausen. </t>
  </si>
  <si>
    <t xml:space="preserve">1. Die GS Diemarden kann die Kinder aus Reinhausen ab 2012  aufnehmen.  D.h. in der aktuellen Diskussion, dass der Brandschutz in Reinhausen vergleichbar mit Kerstlingerode nicht für alle Klassenräume umgesetzt werden müßte. (Zeile 22) </t>
  </si>
  <si>
    <t xml:space="preserve">erzeugt die Formel hier zu hohe Werte, daher wird mit 5 Klassen weitergerechnet  </t>
  </si>
  <si>
    <t xml:space="preserve">Wenn der "Geburtenknick" in Klein Lengden als tendenz bestehen bleibt,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</si>
</sst>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9">
    <font>
      <sz val="10"/>
      <name val="Arial"/>
      <family val="0"/>
    </font>
    <font>
      <sz val="8"/>
      <name val="Arial"/>
      <family val="0"/>
    </font>
    <font>
      <sz val="14"/>
      <name val="Arial"/>
      <family val="0"/>
    </font>
    <font>
      <b/>
      <sz val="10"/>
      <name val="Arial"/>
      <family val="2"/>
    </font>
    <font>
      <sz val="18"/>
      <name val="Arial"/>
      <family val="0"/>
    </font>
    <font>
      <sz val="8"/>
      <name val="Tahoma"/>
      <family val="0"/>
    </font>
    <font>
      <b/>
      <sz val="12"/>
      <name val="Arial"/>
      <family val="2"/>
    </font>
    <font>
      <b/>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1" xfId="0" applyBorder="1" applyAlignment="1">
      <alignment/>
    </xf>
    <xf numFmtId="164" fontId="0" fillId="0" borderId="0" xfId="0" applyNumberFormat="1" applyAlignment="1">
      <alignment/>
    </xf>
    <xf numFmtId="0" fontId="3" fillId="0" borderId="0" xfId="0" applyFont="1" applyAlignment="1">
      <alignment/>
    </xf>
    <xf numFmtId="164" fontId="3" fillId="0" borderId="0" xfId="0" applyNumberFormat="1" applyFont="1" applyAlignment="1">
      <alignment/>
    </xf>
    <xf numFmtId="164" fontId="3" fillId="0" borderId="0" xfId="0" applyNumberFormat="1" applyFont="1" applyFill="1" applyAlignment="1">
      <alignment/>
    </xf>
    <xf numFmtId="44" fontId="0" fillId="0" borderId="0" xfId="17" applyAlignment="1">
      <alignment/>
    </xf>
    <xf numFmtId="42" fontId="0" fillId="0" borderId="0" xfId="17" applyNumberFormat="1" applyAlignment="1">
      <alignment/>
    </xf>
    <xf numFmtId="0" fontId="4" fillId="0" borderId="0" xfId="0" applyFont="1" applyAlignment="1">
      <alignment/>
    </xf>
    <xf numFmtId="44" fontId="0" fillId="0" borderId="0" xfId="0" applyNumberFormat="1" applyAlignment="1">
      <alignment/>
    </xf>
    <xf numFmtId="44" fontId="0" fillId="0" borderId="2" xfId="17" applyBorder="1" applyAlignment="1">
      <alignment/>
    </xf>
    <xf numFmtId="0" fontId="0" fillId="0" borderId="2" xfId="0" applyBorder="1" applyAlignment="1">
      <alignment/>
    </xf>
    <xf numFmtId="0" fontId="3" fillId="0" borderId="2" xfId="0" applyFont="1" applyBorder="1" applyAlignment="1">
      <alignment/>
    </xf>
    <xf numFmtId="0" fontId="0" fillId="0" borderId="0" xfId="0" applyFill="1" applyAlignment="1">
      <alignment/>
    </xf>
    <xf numFmtId="164" fontId="0" fillId="0" borderId="0" xfId="0" applyNumberFormat="1" applyFill="1" applyAlignment="1">
      <alignment/>
    </xf>
    <xf numFmtId="164"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0" fontId="0" fillId="0" borderId="1" xfId="0" applyFont="1" applyFill="1" applyBorder="1" applyAlignment="1">
      <alignment/>
    </xf>
    <xf numFmtId="0" fontId="0" fillId="0" borderId="0" xfId="0" applyFont="1" applyFill="1" applyAlignment="1">
      <alignment/>
    </xf>
    <xf numFmtId="0" fontId="0" fillId="0" borderId="1" xfId="0" applyFont="1" applyFill="1" applyBorder="1" applyAlignment="1">
      <alignment/>
    </xf>
    <xf numFmtId="164" fontId="3" fillId="0" borderId="0" xfId="0" applyNumberFormat="1" applyFont="1" applyFill="1" applyAlignment="1">
      <alignment/>
    </xf>
    <xf numFmtId="42" fontId="0" fillId="0" borderId="0" xfId="17" applyNumberFormat="1" applyFill="1" applyAlignment="1">
      <alignment/>
    </xf>
    <xf numFmtId="0" fontId="6" fillId="0" borderId="0" xfId="0" applyFont="1" applyAlignment="1">
      <alignment/>
    </xf>
    <xf numFmtId="44" fontId="0" fillId="0" borderId="0" xfId="17" applyBorder="1" applyAlignment="1">
      <alignment/>
    </xf>
    <xf numFmtId="0" fontId="3" fillId="0" borderId="1" xfId="0" applyFont="1" applyBorder="1" applyAlignment="1">
      <alignment/>
    </xf>
    <xf numFmtId="44" fontId="0" fillId="0" borderId="1" xfId="17" applyBorder="1" applyAlignment="1">
      <alignment/>
    </xf>
    <xf numFmtId="164" fontId="0" fillId="2" borderId="0" xfId="0" applyNumberFormat="1" applyFill="1" applyAlignment="1">
      <alignment/>
    </xf>
    <xf numFmtId="164" fontId="0" fillId="2" borderId="0" xfId="0" applyNumberFormat="1" applyFont="1" applyFill="1" applyAlignment="1">
      <alignment/>
    </xf>
    <xf numFmtId="164" fontId="0" fillId="2" borderId="0" xfId="0" applyNumberFormat="1" applyFont="1" applyFill="1" applyAlignment="1">
      <alignment/>
    </xf>
    <xf numFmtId="164" fontId="0" fillId="3" borderId="0" xfId="0" applyNumberFormat="1" applyFill="1" applyAlignment="1">
      <alignment/>
    </xf>
    <xf numFmtId="0" fontId="0" fillId="3" borderId="0" xfId="0" applyFont="1" applyFill="1" applyAlignment="1">
      <alignment/>
    </xf>
    <xf numFmtId="0" fontId="0" fillId="3" borderId="0" xfId="0" applyFill="1" applyAlignment="1">
      <alignment/>
    </xf>
    <xf numFmtId="0" fontId="3" fillId="0" borderId="0" xfId="0" applyFont="1" applyFill="1" applyAlignment="1">
      <alignment/>
    </xf>
    <xf numFmtId="164" fontId="3" fillId="3" borderId="0" xfId="0" applyNumberFormat="1" applyFont="1" applyFill="1" applyAlignment="1">
      <alignment/>
    </xf>
    <xf numFmtId="0" fontId="6" fillId="0" borderId="0" xfId="0" applyFont="1" applyAlignment="1">
      <alignment horizontal="left" wrapText="1"/>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55"/>
  <sheetViews>
    <sheetView tabSelected="1" zoomScale="90" zoomScaleNormal="90" workbookViewId="0" topLeftCell="A1">
      <selection activeCell="F28" sqref="F28"/>
    </sheetView>
  </sheetViews>
  <sheetFormatPr defaultColWidth="11.421875" defaultRowHeight="12.75" outlineLevelRow="1"/>
  <cols>
    <col min="1" max="1" width="32.140625" style="0" customWidth="1"/>
    <col min="2" max="2" width="13.57421875" style="0" customWidth="1"/>
    <col min="3" max="9" width="9.28125" style="0" customWidth="1"/>
    <col min="10" max="10" width="9.28125" style="14" customWidth="1"/>
    <col min="11" max="17" width="9.28125" style="0" customWidth="1"/>
    <col min="18" max="18" width="10.28125" style="0" customWidth="1"/>
  </cols>
  <sheetData>
    <row r="1" ht="12.75"/>
    <row r="2" spans="1:4" ht="18">
      <c r="A2" s="1" t="s">
        <v>32</v>
      </c>
      <c r="B2" s="1"/>
      <c r="C2" s="1"/>
      <c r="D2" s="1"/>
    </row>
    <row r="3" ht="12.75"/>
    <row r="4" ht="12.75"/>
    <row r="5" spans="1:17" ht="12.75">
      <c r="A5" t="s">
        <v>34</v>
      </c>
      <c r="B5">
        <v>2001</v>
      </c>
      <c r="C5">
        <v>2002</v>
      </c>
      <c r="D5">
        <v>2003</v>
      </c>
      <c r="E5">
        <v>2004</v>
      </c>
      <c r="F5">
        <v>2005</v>
      </c>
      <c r="G5">
        <v>2006</v>
      </c>
      <c r="H5">
        <v>2007</v>
      </c>
      <c r="I5">
        <v>2008</v>
      </c>
      <c r="J5" s="18">
        <v>2009</v>
      </c>
      <c r="K5">
        <v>2010</v>
      </c>
      <c r="L5">
        <v>2011</v>
      </c>
      <c r="M5">
        <v>2012</v>
      </c>
      <c r="N5">
        <v>2013</v>
      </c>
      <c r="O5">
        <v>2014</v>
      </c>
      <c r="P5">
        <v>2015</v>
      </c>
      <c r="Q5">
        <v>2016</v>
      </c>
    </row>
    <row r="6" spans="1:18" ht="12.75">
      <c r="A6" s="2" t="s">
        <v>35</v>
      </c>
      <c r="B6" s="2" t="s">
        <v>16</v>
      </c>
      <c r="C6" s="2" t="s">
        <v>15</v>
      </c>
      <c r="D6" s="2" t="s">
        <v>14</v>
      </c>
      <c r="E6" s="2" t="s">
        <v>0</v>
      </c>
      <c r="F6" s="2" t="s">
        <v>1</v>
      </c>
      <c r="G6" s="2" t="s">
        <v>2</v>
      </c>
      <c r="H6" s="2" t="s">
        <v>3</v>
      </c>
      <c r="I6" s="2" t="s">
        <v>4</v>
      </c>
      <c r="J6" s="19" t="s">
        <v>12</v>
      </c>
      <c r="K6" s="2">
        <v>2016</v>
      </c>
      <c r="L6" s="2">
        <v>2017</v>
      </c>
      <c r="M6" s="2">
        <v>2018</v>
      </c>
      <c r="N6" s="2">
        <v>2019</v>
      </c>
      <c r="O6" s="2">
        <v>2020</v>
      </c>
      <c r="P6" s="2">
        <v>2021</v>
      </c>
      <c r="Q6" s="2">
        <v>2022</v>
      </c>
      <c r="R6" s="2"/>
    </row>
    <row r="7" spans="1:18" ht="12.75">
      <c r="A7" t="s">
        <v>7</v>
      </c>
      <c r="B7">
        <v>15</v>
      </c>
      <c r="C7">
        <v>17</v>
      </c>
      <c r="D7">
        <v>17</v>
      </c>
      <c r="E7" s="3">
        <v>13</v>
      </c>
      <c r="F7" s="3">
        <v>12</v>
      </c>
      <c r="G7" s="3">
        <v>8</v>
      </c>
      <c r="H7" s="3">
        <v>11</v>
      </c>
      <c r="I7" s="3">
        <v>9</v>
      </c>
      <c r="J7" s="16">
        <v>10</v>
      </c>
      <c r="K7" s="15">
        <f>(H7+I7+J7)/3*0.95</f>
        <v>9.5</v>
      </c>
      <c r="L7" s="3">
        <f aca="true" t="shared" si="0" ref="L7:Q7">K7*0.95</f>
        <v>9.025</v>
      </c>
      <c r="M7" s="3">
        <f t="shared" si="0"/>
        <v>8.57375</v>
      </c>
      <c r="N7" s="3">
        <f t="shared" si="0"/>
        <v>8.1450625</v>
      </c>
      <c r="O7" s="3">
        <f t="shared" si="0"/>
        <v>7.737809374999999</v>
      </c>
      <c r="P7" s="3">
        <f t="shared" si="0"/>
        <v>7.3509189062499996</v>
      </c>
      <c r="Q7" s="3">
        <f t="shared" si="0"/>
        <v>6.9833729609374995</v>
      </c>
      <c r="R7" s="3"/>
    </row>
    <row r="8" spans="1:18" s="14" customFormat="1" ht="12.75">
      <c r="A8" s="14" t="s">
        <v>8</v>
      </c>
      <c r="B8" s="14">
        <v>18</v>
      </c>
      <c r="C8" s="14">
        <v>31</v>
      </c>
      <c r="D8" s="14">
        <v>25</v>
      </c>
      <c r="E8" s="15">
        <v>19</v>
      </c>
      <c r="F8" s="15">
        <v>12</v>
      </c>
      <c r="G8" s="15">
        <v>17</v>
      </c>
      <c r="H8" s="15">
        <v>12</v>
      </c>
      <c r="I8" s="16">
        <v>13</v>
      </c>
      <c r="J8" s="16">
        <v>5</v>
      </c>
      <c r="K8" s="15">
        <f>(H8+I8+J8)/3*0.95</f>
        <v>9.5</v>
      </c>
      <c r="L8" s="15">
        <f aca="true" t="shared" si="1" ref="L8:Q8">K8*0.95</f>
        <v>9.025</v>
      </c>
      <c r="M8" s="15">
        <f t="shared" si="1"/>
        <v>8.57375</v>
      </c>
      <c r="N8" s="15">
        <f t="shared" si="1"/>
        <v>8.1450625</v>
      </c>
      <c r="O8" s="15">
        <f t="shared" si="1"/>
        <v>7.737809374999999</v>
      </c>
      <c r="P8" s="15">
        <f t="shared" si="1"/>
        <v>7.3509189062499996</v>
      </c>
      <c r="Q8" s="15">
        <f t="shared" si="1"/>
        <v>6.9833729609374995</v>
      </c>
      <c r="R8" s="15"/>
    </row>
    <row r="9" spans="1:18" s="14" customFormat="1" ht="12.75">
      <c r="A9" s="14" t="s">
        <v>9</v>
      </c>
      <c r="B9" s="14">
        <v>34</v>
      </c>
      <c r="C9" s="14">
        <v>16</v>
      </c>
      <c r="D9" s="14">
        <v>27</v>
      </c>
      <c r="E9" s="15">
        <v>20</v>
      </c>
      <c r="F9" s="15">
        <v>15</v>
      </c>
      <c r="G9" s="15">
        <v>18</v>
      </c>
      <c r="H9" s="15">
        <v>12</v>
      </c>
      <c r="I9" s="15">
        <v>16</v>
      </c>
      <c r="J9" s="16">
        <v>9</v>
      </c>
      <c r="K9" s="15">
        <f>(H9+I9+J9)/3*0.95</f>
        <v>11.716666666666667</v>
      </c>
      <c r="L9" s="15">
        <f aca="true" t="shared" si="2" ref="L9:Q9">K9*0.95</f>
        <v>11.130833333333333</v>
      </c>
      <c r="M9" s="15">
        <f t="shared" si="2"/>
        <v>10.574291666666666</v>
      </c>
      <c r="N9" s="15">
        <f t="shared" si="2"/>
        <v>10.045577083333331</v>
      </c>
      <c r="O9" s="15">
        <f t="shared" si="2"/>
        <v>9.543298229166664</v>
      </c>
      <c r="P9" s="15">
        <f t="shared" si="2"/>
        <v>9.066133317708331</v>
      </c>
      <c r="Q9" s="15">
        <f t="shared" si="2"/>
        <v>8.612826651822914</v>
      </c>
      <c r="R9" s="15"/>
    </row>
    <row r="10" spans="1:18" s="14" customFormat="1" ht="12.75">
      <c r="A10" s="14" t="s">
        <v>10</v>
      </c>
      <c r="B10" s="14">
        <v>44</v>
      </c>
      <c r="C10" s="14">
        <v>39</v>
      </c>
      <c r="D10" s="14">
        <v>31</v>
      </c>
      <c r="E10" s="15">
        <v>26</v>
      </c>
      <c r="F10" s="15">
        <v>23</v>
      </c>
      <c r="G10" s="15">
        <v>17</v>
      </c>
      <c r="H10" s="15">
        <v>24</v>
      </c>
      <c r="I10" s="15">
        <v>17</v>
      </c>
      <c r="J10" s="16">
        <v>22</v>
      </c>
      <c r="K10" s="3">
        <f>(H10+I10+J10)/3*0.95</f>
        <v>19.95</v>
      </c>
      <c r="L10" s="15">
        <f aca="true" t="shared" si="3" ref="L10:Q10">K10*0.95</f>
        <v>18.952499999999997</v>
      </c>
      <c r="M10" s="15">
        <f t="shared" si="3"/>
        <v>18.004874999999995</v>
      </c>
      <c r="N10" s="15">
        <f t="shared" si="3"/>
        <v>17.104631249999994</v>
      </c>
      <c r="O10" s="15">
        <f t="shared" si="3"/>
        <v>16.24939968749999</v>
      </c>
      <c r="P10" s="15">
        <f t="shared" si="3"/>
        <v>15.43692970312499</v>
      </c>
      <c r="Q10" s="15">
        <f t="shared" si="3"/>
        <v>14.665083217968741</v>
      </c>
      <c r="R10" s="15"/>
    </row>
    <row r="11" spans="1:18" s="14" customFormat="1" ht="12.75">
      <c r="A11" s="14" t="s">
        <v>11</v>
      </c>
      <c r="B11" s="14">
        <v>13</v>
      </c>
      <c r="C11" s="14">
        <v>15</v>
      </c>
      <c r="D11" s="14">
        <v>16</v>
      </c>
      <c r="E11" s="15">
        <v>19</v>
      </c>
      <c r="F11" s="15">
        <v>11</v>
      </c>
      <c r="G11" s="15">
        <v>8</v>
      </c>
      <c r="H11" s="15">
        <v>10</v>
      </c>
      <c r="I11" s="15">
        <v>7</v>
      </c>
      <c r="J11" s="16">
        <v>6</v>
      </c>
      <c r="K11" s="3">
        <f>(H11+I11+J11)/3*0.95</f>
        <v>7.283333333333333</v>
      </c>
      <c r="L11" s="15">
        <f aca="true" t="shared" si="4" ref="L11:Q11">K11*0.95</f>
        <v>6.9191666666666665</v>
      </c>
      <c r="M11" s="15">
        <f t="shared" si="4"/>
        <v>6.573208333333333</v>
      </c>
      <c r="N11" s="15">
        <f t="shared" si="4"/>
        <v>6.244547916666666</v>
      </c>
      <c r="O11" s="15">
        <f t="shared" si="4"/>
        <v>5.932320520833333</v>
      </c>
      <c r="P11" s="15">
        <f t="shared" si="4"/>
        <v>5.635704494791666</v>
      </c>
      <c r="Q11" s="15">
        <f t="shared" si="4"/>
        <v>5.353919270052082</v>
      </c>
      <c r="R11" s="15"/>
    </row>
    <row r="12" spans="5:18" ht="12.75">
      <c r="E12" s="3"/>
      <c r="F12" s="3"/>
      <c r="G12" s="3"/>
      <c r="H12" s="3"/>
      <c r="I12" s="3"/>
      <c r="J12" s="16"/>
      <c r="K12" s="3"/>
      <c r="L12" s="3"/>
      <c r="M12" s="3"/>
      <c r="N12" s="3"/>
      <c r="O12" s="3"/>
      <c r="P12" s="3"/>
      <c r="Q12" s="3"/>
      <c r="R12" s="3"/>
    </row>
    <row r="13" spans="1:18" ht="12.75">
      <c r="A13" t="s">
        <v>13</v>
      </c>
      <c r="E13" s="3">
        <f aca="true" t="shared" si="5" ref="E13:Q13">SUM(E7:E11)</f>
        <v>97</v>
      </c>
      <c r="F13" s="3">
        <f t="shared" si="5"/>
        <v>73</v>
      </c>
      <c r="G13" s="3">
        <f t="shared" si="5"/>
        <v>68</v>
      </c>
      <c r="H13" s="3">
        <f t="shared" si="5"/>
        <v>69</v>
      </c>
      <c r="I13" s="3">
        <f t="shared" si="5"/>
        <v>62</v>
      </c>
      <c r="J13" s="16">
        <f t="shared" si="5"/>
        <v>52</v>
      </c>
      <c r="K13" s="3">
        <f t="shared" si="5"/>
        <v>57.95</v>
      </c>
      <c r="L13" s="3">
        <f t="shared" si="5"/>
        <v>55.052499999999995</v>
      </c>
      <c r="M13" s="3">
        <f t="shared" si="5"/>
        <v>52.29987499999999</v>
      </c>
      <c r="N13" s="3">
        <f t="shared" si="5"/>
        <v>49.68488125</v>
      </c>
      <c r="O13" s="3">
        <f t="shared" si="5"/>
        <v>47.20063718749998</v>
      </c>
      <c r="P13" s="3">
        <f t="shared" si="5"/>
        <v>44.84060532812499</v>
      </c>
      <c r="Q13" s="3">
        <f t="shared" si="5"/>
        <v>42.59857506171873</v>
      </c>
      <c r="R13" s="3"/>
    </row>
    <row r="14" spans="5:18" ht="12.75">
      <c r="E14" s="3"/>
      <c r="F14" s="3"/>
      <c r="G14" s="3"/>
      <c r="H14" s="3"/>
      <c r="I14" s="3"/>
      <c r="J14" s="16"/>
      <c r="K14" s="3"/>
      <c r="L14" s="3"/>
      <c r="M14" s="3"/>
      <c r="N14" s="3"/>
      <c r="O14" s="3"/>
      <c r="P14" s="3"/>
      <c r="Q14" s="3"/>
      <c r="R14" s="3"/>
    </row>
    <row r="15" ht="12.75">
      <c r="J15" s="20"/>
    </row>
    <row r="16" ht="12.75">
      <c r="J16" s="20"/>
    </row>
    <row r="17" spans="5:17" ht="12.75">
      <c r="E17">
        <v>2004</v>
      </c>
      <c r="F17">
        <v>2005</v>
      </c>
      <c r="G17">
        <v>2006</v>
      </c>
      <c r="H17">
        <v>2007</v>
      </c>
      <c r="I17">
        <v>2008</v>
      </c>
      <c r="J17" s="20">
        <v>2009</v>
      </c>
      <c r="K17">
        <v>2010</v>
      </c>
      <c r="L17">
        <v>2011</v>
      </c>
      <c r="M17">
        <v>2012</v>
      </c>
      <c r="N17">
        <v>2013</v>
      </c>
      <c r="O17">
        <v>2014</v>
      </c>
      <c r="P17">
        <v>2015</v>
      </c>
      <c r="Q17">
        <v>2016</v>
      </c>
    </row>
    <row r="18" spans="1:18" ht="12.75">
      <c r="A18" s="2" t="s">
        <v>5</v>
      </c>
      <c r="B18" s="2"/>
      <c r="C18" s="2"/>
      <c r="D18" s="2"/>
      <c r="E18" s="2" t="s">
        <v>0</v>
      </c>
      <c r="F18" s="2" t="s">
        <v>1</v>
      </c>
      <c r="G18" s="2" t="s">
        <v>2</v>
      </c>
      <c r="H18" s="2" t="s">
        <v>3</v>
      </c>
      <c r="I18" s="2" t="s">
        <v>4</v>
      </c>
      <c r="J18" s="21" t="s">
        <v>12</v>
      </c>
      <c r="K18" s="2">
        <v>2016</v>
      </c>
      <c r="L18" s="2">
        <v>2017</v>
      </c>
      <c r="M18" s="2">
        <v>2018</v>
      </c>
      <c r="N18" s="2">
        <v>2019</v>
      </c>
      <c r="O18" s="2">
        <v>2020</v>
      </c>
      <c r="P18" s="2">
        <v>2021</v>
      </c>
      <c r="Q18" s="2">
        <v>2022</v>
      </c>
      <c r="R18" s="2"/>
    </row>
    <row r="19" spans="1:18" ht="12.75">
      <c r="A19" t="s">
        <v>7</v>
      </c>
      <c r="B19">
        <v>15</v>
      </c>
      <c r="C19">
        <v>17</v>
      </c>
      <c r="D19">
        <v>17</v>
      </c>
      <c r="E19" s="28">
        <v>13</v>
      </c>
      <c r="F19" s="28">
        <v>12</v>
      </c>
      <c r="G19" s="28">
        <v>8</v>
      </c>
      <c r="H19" s="28">
        <v>11</v>
      </c>
      <c r="I19" s="28">
        <v>9</v>
      </c>
      <c r="J19" s="29">
        <v>10</v>
      </c>
      <c r="K19" s="15">
        <f>(H19+I19+J19)/3*0.95</f>
        <v>9.5</v>
      </c>
      <c r="L19" s="3">
        <f aca="true" t="shared" si="6" ref="L19:Q21">K19*0.95</f>
        <v>9.025</v>
      </c>
      <c r="M19" s="3">
        <f t="shared" si="6"/>
        <v>8.57375</v>
      </c>
      <c r="N19" s="3">
        <f t="shared" si="6"/>
        <v>8.1450625</v>
      </c>
      <c r="O19" s="3">
        <f t="shared" si="6"/>
        <v>7.737809374999999</v>
      </c>
      <c r="P19" s="3">
        <f t="shared" si="6"/>
        <v>7.3509189062499996</v>
      </c>
      <c r="Q19" s="3">
        <f t="shared" si="6"/>
        <v>6.9833729609374995</v>
      </c>
      <c r="R19" s="3"/>
    </row>
    <row r="20" spans="1:18" ht="12.75">
      <c r="A20" t="s">
        <v>11</v>
      </c>
      <c r="B20" s="14">
        <v>13</v>
      </c>
      <c r="C20" s="14">
        <v>15</v>
      </c>
      <c r="D20" s="14">
        <v>16</v>
      </c>
      <c r="E20" s="15">
        <v>19</v>
      </c>
      <c r="F20" s="28">
        <v>11</v>
      </c>
      <c r="G20" s="28">
        <v>8</v>
      </c>
      <c r="H20" s="28">
        <v>10</v>
      </c>
      <c r="I20" s="28">
        <v>7</v>
      </c>
      <c r="J20" s="29">
        <v>6</v>
      </c>
      <c r="K20" s="3">
        <f>(H20+I20+J20)/3*0.95</f>
        <v>7.283333333333333</v>
      </c>
      <c r="L20" s="15">
        <f t="shared" si="6"/>
        <v>6.9191666666666665</v>
      </c>
      <c r="M20" s="15">
        <f t="shared" si="6"/>
        <v>6.573208333333333</v>
      </c>
      <c r="N20" s="15">
        <f t="shared" si="6"/>
        <v>6.244547916666666</v>
      </c>
      <c r="O20" s="15">
        <f t="shared" si="6"/>
        <v>5.932320520833333</v>
      </c>
      <c r="P20" s="15">
        <f t="shared" si="6"/>
        <v>5.635704494791666</v>
      </c>
      <c r="Q20" s="15">
        <f t="shared" si="6"/>
        <v>5.353919270052082</v>
      </c>
      <c r="R20" s="3"/>
    </row>
    <row r="21" spans="1:18" ht="12.75">
      <c r="A21" t="s">
        <v>17</v>
      </c>
      <c r="B21" s="14">
        <v>18</v>
      </c>
      <c r="C21" s="14">
        <v>31</v>
      </c>
      <c r="D21" s="14">
        <v>25</v>
      </c>
      <c r="E21" s="15">
        <v>19</v>
      </c>
      <c r="F21" s="15">
        <v>12</v>
      </c>
      <c r="G21" s="15">
        <v>17</v>
      </c>
      <c r="H21" s="28">
        <v>12</v>
      </c>
      <c r="I21" s="30">
        <v>13</v>
      </c>
      <c r="J21" s="29">
        <v>5</v>
      </c>
      <c r="K21" s="15">
        <f>(H21+I21+J21)/3*0.95</f>
        <v>9.5</v>
      </c>
      <c r="L21" s="15">
        <f t="shared" si="6"/>
        <v>9.025</v>
      </c>
      <c r="M21" s="15">
        <f t="shared" si="6"/>
        <v>8.57375</v>
      </c>
      <c r="N21" s="15">
        <f t="shared" si="6"/>
        <v>8.1450625</v>
      </c>
      <c r="O21" s="15">
        <f t="shared" si="6"/>
        <v>7.737809374999999</v>
      </c>
      <c r="P21" s="15">
        <f t="shared" si="6"/>
        <v>7.3509189062499996</v>
      </c>
      <c r="Q21" s="15">
        <f t="shared" si="6"/>
        <v>6.9833729609374995</v>
      </c>
      <c r="R21" s="3"/>
    </row>
    <row r="22" spans="1:18" ht="12.75">
      <c r="A22" s="4" t="s">
        <v>31</v>
      </c>
      <c r="E22" s="5">
        <f>SUM(E20:E21)</f>
        <v>38</v>
      </c>
      <c r="F22" s="5">
        <f aca="true" t="shared" si="7" ref="F22:Q22">SUM(F20:F21)</f>
        <v>23</v>
      </c>
      <c r="G22" s="5">
        <f t="shared" si="7"/>
        <v>25</v>
      </c>
      <c r="H22" s="5">
        <f t="shared" si="7"/>
        <v>22</v>
      </c>
      <c r="I22" s="6">
        <f t="shared" si="7"/>
        <v>20</v>
      </c>
      <c r="J22" s="22">
        <f t="shared" si="7"/>
        <v>11</v>
      </c>
      <c r="K22" s="5">
        <f t="shared" si="7"/>
        <v>16.78333333333333</v>
      </c>
      <c r="L22" s="5">
        <f t="shared" si="7"/>
        <v>15.944166666666668</v>
      </c>
      <c r="M22" s="5">
        <f t="shared" si="7"/>
        <v>15.146958333333334</v>
      </c>
      <c r="N22" s="5">
        <f t="shared" si="7"/>
        <v>14.389610416666667</v>
      </c>
      <c r="O22" s="5">
        <f t="shared" si="7"/>
        <v>13.670129895833332</v>
      </c>
      <c r="P22" s="5">
        <f t="shared" si="7"/>
        <v>12.986623401041665</v>
      </c>
      <c r="Q22" s="5">
        <f t="shared" si="7"/>
        <v>12.337292230989583</v>
      </c>
      <c r="R22" s="3"/>
    </row>
    <row r="23" spans="1:18" ht="12.75">
      <c r="A23" t="s">
        <v>18</v>
      </c>
      <c r="B23" s="14">
        <v>34</v>
      </c>
      <c r="C23" s="14">
        <v>16</v>
      </c>
      <c r="D23" s="14">
        <v>27</v>
      </c>
      <c r="E23" s="15">
        <v>20</v>
      </c>
      <c r="F23" s="15">
        <v>15</v>
      </c>
      <c r="G23" s="15">
        <v>18</v>
      </c>
      <c r="H23" s="15">
        <v>12</v>
      </c>
      <c r="I23" s="15">
        <v>16</v>
      </c>
      <c r="J23" s="29">
        <v>9</v>
      </c>
      <c r="K23" s="15">
        <f>(H23+I23+J23)/3*0.95</f>
        <v>11.716666666666667</v>
      </c>
      <c r="L23" s="15">
        <f aca="true" t="shared" si="8" ref="L23:Q25">K23*0.95</f>
        <v>11.130833333333333</v>
      </c>
      <c r="M23" s="15">
        <f t="shared" si="8"/>
        <v>10.574291666666666</v>
      </c>
      <c r="N23" s="15">
        <f t="shared" si="8"/>
        <v>10.045577083333331</v>
      </c>
      <c r="O23" s="15">
        <f t="shared" si="8"/>
        <v>9.543298229166664</v>
      </c>
      <c r="P23" s="15">
        <f t="shared" si="8"/>
        <v>9.066133317708331</v>
      </c>
      <c r="Q23" s="15">
        <f t="shared" si="8"/>
        <v>8.612826651822914</v>
      </c>
      <c r="R23" s="3"/>
    </row>
    <row r="24" spans="1:18" ht="12.75">
      <c r="A24" s="4" t="s">
        <v>38</v>
      </c>
      <c r="B24" s="34"/>
      <c r="C24" s="34"/>
      <c r="D24" s="34"/>
      <c r="E24" s="6"/>
      <c r="F24" s="6"/>
      <c r="G24" s="6"/>
      <c r="H24" s="6"/>
      <c r="I24" s="6"/>
      <c r="J24" s="35">
        <f aca="true" t="shared" si="9" ref="J24:Q24">SUM(J22:J23)</f>
        <v>20</v>
      </c>
      <c r="K24" s="35">
        <f>SUM(K22:K23)</f>
        <v>28.5</v>
      </c>
      <c r="L24" s="35">
        <f t="shared" si="9"/>
        <v>27.075000000000003</v>
      </c>
      <c r="M24" s="35">
        <f t="shared" si="9"/>
        <v>25.721249999999998</v>
      </c>
      <c r="N24" s="35">
        <f t="shared" si="9"/>
        <v>24.435187499999998</v>
      </c>
      <c r="O24" s="31">
        <f t="shared" si="9"/>
        <v>23.213428124999997</v>
      </c>
      <c r="P24" s="31">
        <f t="shared" si="9"/>
        <v>22.052756718749997</v>
      </c>
      <c r="Q24" s="31">
        <f t="shared" si="9"/>
        <v>20.950118882812497</v>
      </c>
      <c r="R24" s="3"/>
    </row>
    <row r="25" spans="1:18" ht="12.75">
      <c r="A25" t="s">
        <v>10</v>
      </c>
      <c r="B25" s="14">
        <v>44</v>
      </c>
      <c r="C25" s="14">
        <v>39</v>
      </c>
      <c r="D25" s="14">
        <v>31</v>
      </c>
      <c r="E25" s="15">
        <v>26</v>
      </c>
      <c r="F25" s="15">
        <v>23</v>
      </c>
      <c r="G25" s="15">
        <v>17</v>
      </c>
      <c r="H25" s="15">
        <v>24</v>
      </c>
      <c r="I25" s="15">
        <v>17</v>
      </c>
      <c r="J25" s="17">
        <v>22</v>
      </c>
      <c r="K25" s="3">
        <f>(H25+I25+J25)/3*0.95</f>
        <v>19.95</v>
      </c>
      <c r="L25" s="15">
        <f t="shared" si="8"/>
        <v>18.952499999999997</v>
      </c>
      <c r="M25" s="15">
        <f t="shared" si="8"/>
        <v>18.004874999999995</v>
      </c>
      <c r="N25" s="15">
        <f t="shared" si="8"/>
        <v>17.104631249999994</v>
      </c>
      <c r="O25" s="15">
        <f t="shared" si="8"/>
        <v>16.24939968749999</v>
      </c>
      <c r="P25" s="15">
        <f t="shared" si="8"/>
        <v>15.43692970312499</v>
      </c>
      <c r="Q25" s="15">
        <f t="shared" si="8"/>
        <v>14.665083217968741</v>
      </c>
      <c r="R25" s="3"/>
    </row>
    <row r="26" ht="12.75">
      <c r="J26" s="20"/>
    </row>
    <row r="27" spans="5:18" ht="12.75">
      <c r="E27" s="3"/>
      <c r="F27" s="3"/>
      <c r="G27" s="3"/>
      <c r="H27" s="3"/>
      <c r="I27" s="3"/>
      <c r="J27" s="17"/>
      <c r="K27" s="3"/>
      <c r="L27" s="3"/>
      <c r="M27" s="3"/>
      <c r="N27" s="3"/>
      <c r="O27" s="3"/>
      <c r="P27" s="3"/>
      <c r="Q27" s="3"/>
      <c r="R27" s="3"/>
    </row>
    <row r="28" spans="5:18" ht="12.75">
      <c r="E28" s="3"/>
      <c r="F28" s="3"/>
      <c r="G28" s="3"/>
      <c r="H28" s="3"/>
      <c r="I28" s="3"/>
      <c r="J28" s="17"/>
      <c r="K28" s="3"/>
      <c r="L28" s="3"/>
      <c r="M28" s="3"/>
      <c r="N28" s="3"/>
      <c r="O28" s="3"/>
      <c r="P28" s="3"/>
      <c r="Q28" s="3"/>
      <c r="R28" s="3"/>
    </row>
    <row r="29" ht="12.75">
      <c r="J29" s="20"/>
    </row>
    <row r="30" spans="1:17" ht="12.75">
      <c r="A30" t="s">
        <v>37</v>
      </c>
      <c r="F30">
        <v>6</v>
      </c>
      <c r="G30">
        <v>5</v>
      </c>
      <c r="H30">
        <v>5</v>
      </c>
      <c r="I30">
        <v>4</v>
      </c>
      <c r="J30" s="32">
        <v>4</v>
      </c>
      <c r="K30" s="32">
        <v>5</v>
      </c>
      <c r="L30" s="32">
        <v>5</v>
      </c>
      <c r="M30" s="32">
        <v>5</v>
      </c>
      <c r="N30" s="33">
        <v>5</v>
      </c>
      <c r="O30" s="33">
        <v>4</v>
      </c>
      <c r="P30" s="33">
        <v>4</v>
      </c>
      <c r="Q30" s="33">
        <v>4</v>
      </c>
    </row>
    <row r="31" spans="1:11" ht="12.75" outlineLevel="1">
      <c r="A31" t="s">
        <v>40</v>
      </c>
      <c r="J31" s="20"/>
      <c r="K31" t="s">
        <v>48</v>
      </c>
    </row>
    <row r="32" spans="10:11" ht="12.75" outlineLevel="1">
      <c r="J32" s="20"/>
      <c r="K32" t="s">
        <v>47</v>
      </c>
    </row>
    <row r="33" ht="12.75" hidden="1" outlineLevel="1">
      <c r="J33" s="20"/>
    </row>
    <row r="34" ht="12.75" hidden="1" outlineLevel="1">
      <c r="J34" s="20"/>
    </row>
    <row r="35" ht="12.75" hidden="1">
      <c r="J35" s="20"/>
    </row>
    <row r="36" spans="1:7" ht="12.75" hidden="1" outlineLevel="1">
      <c r="A36" t="s">
        <v>19</v>
      </c>
      <c r="E36">
        <v>0</v>
      </c>
      <c r="F36">
        <v>0</v>
      </c>
      <c r="G36">
        <v>0</v>
      </c>
    </row>
    <row r="37" spans="1:7" ht="12.75" hidden="1" outlineLevel="1">
      <c r="A37" t="s">
        <v>20</v>
      </c>
      <c r="E37">
        <v>1</v>
      </c>
      <c r="F37">
        <v>0</v>
      </c>
      <c r="G37">
        <v>0</v>
      </c>
    </row>
    <row r="38" spans="1:7" ht="12.75" hidden="1" outlineLevel="1">
      <c r="A38" t="s">
        <v>21</v>
      </c>
      <c r="E38">
        <v>1</v>
      </c>
      <c r="F38">
        <v>1</v>
      </c>
      <c r="G38">
        <v>0</v>
      </c>
    </row>
    <row r="39" spans="1:7" ht="12.75" hidden="1" outlineLevel="1">
      <c r="A39" t="s">
        <v>22</v>
      </c>
      <c r="E39">
        <v>1</v>
      </c>
      <c r="F39">
        <v>1</v>
      </c>
      <c r="G39">
        <v>0</v>
      </c>
    </row>
    <row r="40" ht="12.75" hidden="1" collapsed="1"/>
    <row r="41" ht="12.75" hidden="1"/>
    <row r="42" spans="2:18" ht="12.75">
      <c r="B42" s="7"/>
      <c r="C42" s="8"/>
      <c r="D42" s="8"/>
      <c r="E42" s="8"/>
      <c r="F42" s="8"/>
      <c r="G42" s="8"/>
      <c r="H42" s="8"/>
      <c r="I42" s="8"/>
      <c r="J42" s="23"/>
      <c r="K42" s="8"/>
      <c r="L42" s="8"/>
      <c r="M42" s="8"/>
      <c r="N42" s="8"/>
      <c r="O42" s="8"/>
      <c r="P42" s="8"/>
      <c r="Q42" s="8"/>
      <c r="R42" s="10"/>
    </row>
    <row r="43" spans="1:18" ht="12.75">
      <c r="A43" s="26" t="s">
        <v>41</v>
      </c>
      <c r="B43" s="27"/>
      <c r="C43" s="8"/>
      <c r="D43" s="8"/>
      <c r="E43" s="8"/>
      <c r="F43" s="8"/>
      <c r="G43" s="8"/>
      <c r="H43" s="8"/>
      <c r="I43" s="8"/>
      <c r="J43" s="23"/>
      <c r="K43" s="8"/>
      <c r="L43" s="8"/>
      <c r="M43" s="8"/>
      <c r="N43" s="8"/>
      <c r="O43" s="8"/>
      <c r="P43" s="8"/>
      <c r="Q43" s="8"/>
      <c r="R43" s="10"/>
    </row>
    <row r="44" spans="1:18" ht="12.75">
      <c r="A44" t="s">
        <v>33</v>
      </c>
      <c r="B44" s="25">
        <v>19183</v>
      </c>
      <c r="C44" s="8"/>
      <c r="D44" s="8"/>
      <c r="E44" s="8"/>
      <c r="F44" s="8"/>
      <c r="G44" s="8"/>
      <c r="H44" s="8"/>
      <c r="I44" s="8"/>
      <c r="J44" s="23"/>
      <c r="K44" s="8"/>
      <c r="L44" s="8"/>
      <c r="M44" s="8"/>
      <c r="N44" s="8"/>
      <c r="O44" s="8"/>
      <c r="P44" s="8"/>
      <c r="Q44" s="8"/>
      <c r="R44" s="10"/>
    </row>
    <row r="45" spans="1:18" ht="12.75">
      <c r="A45" t="s">
        <v>11</v>
      </c>
      <c r="B45" s="7">
        <v>64775</v>
      </c>
      <c r="C45" s="8"/>
      <c r="D45" s="8"/>
      <c r="E45" s="8"/>
      <c r="F45" s="8"/>
      <c r="G45" s="8"/>
      <c r="H45" s="8"/>
      <c r="I45" s="8"/>
      <c r="J45" s="23"/>
      <c r="K45" s="8"/>
      <c r="L45" s="8"/>
      <c r="M45" s="8"/>
      <c r="N45" s="8"/>
      <c r="O45" s="8"/>
      <c r="P45" s="8"/>
      <c r="Q45" s="8"/>
      <c r="R45" s="10"/>
    </row>
    <row r="46" spans="1:18" ht="12.75">
      <c r="A46" t="s">
        <v>8</v>
      </c>
      <c r="B46" s="7">
        <v>41250</v>
      </c>
      <c r="C46" s="8"/>
      <c r="D46" s="8"/>
      <c r="E46" s="8"/>
      <c r="F46" s="8"/>
      <c r="G46" s="8"/>
      <c r="H46" s="8"/>
      <c r="I46" s="8"/>
      <c r="J46" s="23"/>
      <c r="K46" s="8"/>
      <c r="L46" s="8"/>
      <c r="M46" s="8"/>
      <c r="N46" s="8"/>
      <c r="O46" s="8"/>
      <c r="P46" s="8"/>
      <c r="Q46" s="8"/>
      <c r="R46" s="10"/>
    </row>
    <row r="47" spans="1:18" ht="12.75">
      <c r="A47" t="s">
        <v>25</v>
      </c>
      <c r="B47" s="7">
        <v>43213</v>
      </c>
      <c r="C47" s="8"/>
      <c r="D47" s="8"/>
      <c r="E47" s="8"/>
      <c r="F47" s="8"/>
      <c r="G47" s="8"/>
      <c r="H47" s="8"/>
      <c r="I47" s="8"/>
      <c r="J47" s="23"/>
      <c r="K47" s="8"/>
      <c r="L47" s="8"/>
      <c r="M47" s="8"/>
      <c r="N47" s="8"/>
      <c r="O47" s="8"/>
      <c r="P47" s="8"/>
      <c r="Q47" s="8"/>
      <c r="R47" s="10"/>
    </row>
    <row r="48" spans="1:18" ht="12.75">
      <c r="A48" t="s">
        <v>6</v>
      </c>
      <c r="B48" s="7">
        <v>91019</v>
      </c>
      <c r="C48" s="8"/>
      <c r="D48" s="8"/>
      <c r="E48" s="8"/>
      <c r="F48" s="8"/>
      <c r="G48" s="8"/>
      <c r="H48" s="8"/>
      <c r="I48" s="8"/>
      <c r="J48" s="23"/>
      <c r="K48" s="8"/>
      <c r="L48" s="8"/>
      <c r="M48" s="8"/>
      <c r="N48" s="8"/>
      <c r="O48" s="8"/>
      <c r="P48" s="8"/>
      <c r="Q48" s="8"/>
      <c r="R48" s="10"/>
    </row>
    <row r="50" ht="15.75">
      <c r="A50" s="24" t="s">
        <v>36</v>
      </c>
    </row>
    <row r="51" spans="1:19" ht="38.25" customHeight="1">
      <c r="A51" s="36" t="s">
        <v>46</v>
      </c>
      <c r="B51" s="36"/>
      <c r="C51" s="36"/>
      <c r="D51" s="36"/>
      <c r="E51" s="36"/>
      <c r="F51" s="36"/>
      <c r="G51" s="36"/>
      <c r="H51" s="36"/>
      <c r="I51" s="36"/>
      <c r="J51" s="36"/>
      <c r="K51" s="36"/>
      <c r="L51" s="36"/>
      <c r="M51" s="36"/>
      <c r="N51" s="36"/>
      <c r="O51" s="36"/>
      <c r="P51" s="36"/>
      <c r="Q51" s="36"/>
      <c r="R51" s="36"/>
      <c r="S51" s="24"/>
    </row>
    <row r="52" spans="1:19" ht="33.75" customHeight="1">
      <c r="A52" s="36" t="s">
        <v>42</v>
      </c>
      <c r="B52" s="36"/>
      <c r="C52" s="36"/>
      <c r="D52" s="36"/>
      <c r="E52" s="36"/>
      <c r="F52" s="36"/>
      <c r="G52" s="36"/>
      <c r="H52" s="36"/>
      <c r="I52" s="36"/>
      <c r="J52" s="36"/>
      <c r="K52" s="36"/>
      <c r="L52" s="36"/>
      <c r="M52" s="36"/>
      <c r="N52" s="36"/>
      <c r="O52" s="36"/>
      <c r="P52" s="36"/>
      <c r="Q52" s="36"/>
      <c r="R52" s="36"/>
      <c r="S52" s="24"/>
    </row>
    <row r="53" spans="1:19" ht="39.75" customHeight="1">
      <c r="A53" s="36" t="s">
        <v>43</v>
      </c>
      <c r="B53" s="36"/>
      <c r="C53" s="36"/>
      <c r="D53" s="36"/>
      <c r="E53" s="36"/>
      <c r="F53" s="36"/>
      <c r="G53" s="36"/>
      <c r="H53" s="36"/>
      <c r="I53" s="36"/>
      <c r="J53" s="36"/>
      <c r="K53" s="36"/>
      <c r="L53" s="36"/>
      <c r="M53" s="36"/>
      <c r="N53" s="36"/>
      <c r="O53" s="36"/>
      <c r="P53" s="36"/>
      <c r="Q53" s="36"/>
      <c r="R53" s="36"/>
      <c r="S53" s="24"/>
    </row>
    <row r="54" spans="1:19" ht="43.5" customHeight="1">
      <c r="A54" s="36" t="s">
        <v>44</v>
      </c>
      <c r="B54" s="36"/>
      <c r="C54" s="36"/>
      <c r="D54" s="36"/>
      <c r="E54" s="36"/>
      <c r="F54" s="36"/>
      <c r="G54" s="36"/>
      <c r="H54" s="36"/>
      <c r="I54" s="36"/>
      <c r="J54" s="36"/>
      <c r="K54" s="36"/>
      <c r="L54" s="36"/>
      <c r="M54" s="36"/>
      <c r="N54" s="36"/>
      <c r="O54" s="36"/>
      <c r="P54" s="36"/>
      <c r="Q54" s="36"/>
      <c r="R54" s="36"/>
      <c r="S54" s="24"/>
    </row>
    <row r="55" spans="1:19" ht="45.75" customHeight="1">
      <c r="A55" s="36" t="s">
        <v>45</v>
      </c>
      <c r="B55" s="36"/>
      <c r="C55" s="36"/>
      <c r="D55" s="36"/>
      <c r="E55" s="36"/>
      <c r="F55" s="36"/>
      <c r="G55" s="36"/>
      <c r="H55" s="36"/>
      <c r="I55" s="36"/>
      <c r="J55" s="36"/>
      <c r="K55" s="36"/>
      <c r="L55" s="36"/>
      <c r="M55" s="36"/>
      <c r="N55" s="36"/>
      <c r="O55" s="36"/>
      <c r="P55" s="36"/>
      <c r="Q55" s="36"/>
      <c r="R55" s="36"/>
      <c r="S55" s="24"/>
    </row>
  </sheetData>
  <mergeCells count="5">
    <mergeCell ref="A55:R55"/>
    <mergeCell ref="A54:R54"/>
    <mergeCell ref="A51:R51"/>
    <mergeCell ref="A52:R52"/>
    <mergeCell ref="A53:R53"/>
  </mergeCells>
  <printOptions/>
  <pageMargins left="0.1968503937007874" right="0.1968503937007874" top="0.3937007874015748" bottom="0.3937007874015748" header="0.5118110236220472" footer="0.5118110236220472"/>
  <pageSetup fitToHeight="1" fitToWidth="1"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11.421875" defaultRowHeight="12.75"/>
  <cols>
    <col min="1" max="1" width="26.00390625" style="0" customWidth="1"/>
    <col min="2" max="2" width="14.57421875" style="7" customWidth="1"/>
    <col min="3" max="7" width="6.00390625" style="0" bestFit="1" customWidth="1"/>
  </cols>
  <sheetData>
    <row r="2" ht="23.25">
      <c r="A2" s="9" t="s">
        <v>30</v>
      </c>
    </row>
    <row r="3" ht="12.75">
      <c r="A3" t="s">
        <v>39</v>
      </c>
    </row>
    <row r="5" spans="1:7" ht="12.75">
      <c r="A5" s="12"/>
      <c r="B5" s="11"/>
      <c r="C5" s="12">
        <v>2004</v>
      </c>
      <c r="D5" s="12">
        <v>2005</v>
      </c>
      <c r="E5" s="12">
        <v>2006</v>
      </c>
      <c r="F5" s="12">
        <v>2007</v>
      </c>
      <c r="G5" s="12">
        <v>2008</v>
      </c>
    </row>
    <row r="6" spans="1:7" ht="12.75">
      <c r="A6" s="13" t="s">
        <v>7</v>
      </c>
      <c r="B6" s="11"/>
      <c r="C6" s="12"/>
      <c r="D6" s="12"/>
      <c r="E6" s="12"/>
      <c r="F6" s="12"/>
      <c r="G6" s="12"/>
    </row>
    <row r="7" spans="1:7" ht="12.75">
      <c r="A7" s="12" t="s">
        <v>23</v>
      </c>
      <c r="B7" s="11">
        <f>SUM(C7:G7)/5</f>
        <v>16163.8</v>
      </c>
      <c r="C7" s="12">
        <v>14683</v>
      </c>
      <c r="D7" s="12">
        <v>16270</v>
      </c>
      <c r="E7" s="12">
        <v>13166</v>
      </c>
      <c r="F7" s="12">
        <v>16500</v>
      </c>
      <c r="G7" s="12">
        <v>20200</v>
      </c>
    </row>
    <row r="8" spans="1:7" ht="12.75">
      <c r="A8" s="12" t="s">
        <v>24</v>
      </c>
      <c r="B8" s="11">
        <v>3020</v>
      </c>
      <c r="C8" s="12"/>
      <c r="D8" s="12"/>
      <c r="E8" s="12"/>
      <c r="F8" s="12"/>
      <c r="G8" s="12"/>
    </row>
    <row r="9" spans="1:7" ht="12.75">
      <c r="A9" s="12" t="s">
        <v>26</v>
      </c>
      <c r="B9" s="11">
        <f>B7+B8</f>
        <v>19183.8</v>
      </c>
      <c r="C9" s="12"/>
      <c r="D9" s="12"/>
      <c r="E9" s="12"/>
      <c r="F9" s="12"/>
      <c r="G9" s="12"/>
    </row>
    <row r="10" spans="1:7" ht="12.75">
      <c r="A10" s="12" t="s">
        <v>27</v>
      </c>
      <c r="B10" s="11">
        <v>178140</v>
      </c>
      <c r="C10" s="12"/>
      <c r="D10" s="12"/>
      <c r="E10" s="12"/>
      <c r="F10" s="12"/>
      <c r="G10" s="12"/>
    </row>
    <row r="11" spans="1:7" ht="12.75">
      <c r="A11" s="12" t="s">
        <v>28</v>
      </c>
      <c r="B11" s="11">
        <v>0</v>
      </c>
      <c r="C11" s="12"/>
      <c r="D11" s="12"/>
      <c r="E11" s="12"/>
      <c r="F11" s="12"/>
      <c r="G11" s="12"/>
    </row>
    <row r="12" spans="1:7" ht="12.75">
      <c r="A12" s="12"/>
      <c r="B12" s="11"/>
      <c r="C12" s="12"/>
      <c r="D12" s="12"/>
      <c r="E12" s="12"/>
      <c r="F12" s="12"/>
      <c r="G12" s="12"/>
    </row>
    <row r="13" spans="1:7" ht="12.75">
      <c r="A13" s="13" t="s">
        <v>11</v>
      </c>
      <c r="B13" s="11"/>
      <c r="C13" s="12"/>
      <c r="D13" s="12"/>
      <c r="E13" s="12"/>
      <c r="F13" s="12"/>
      <c r="G13" s="12"/>
    </row>
    <row r="14" spans="1:7" ht="12.75">
      <c r="A14" s="12" t="s">
        <v>23</v>
      </c>
      <c r="B14" s="11">
        <f>SUM(C14:G14)/5</f>
        <v>45775.4</v>
      </c>
      <c r="C14" s="12">
        <v>42915</v>
      </c>
      <c r="D14" s="12">
        <v>54624</v>
      </c>
      <c r="E14" s="12">
        <v>43338</v>
      </c>
      <c r="F14" s="12">
        <v>45700</v>
      </c>
      <c r="G14" s="12">
        <v>42300</v>
      </c>
    </row>
    <row r="15" spans="1:7" ht="12.75">
      <c r="A15" s="12" t="s">
        <v>24</v>
      </c>
      <c r="B15" s="11">
        <v>19000</v>
      </c>
      <c r="C15" s="12"/>
      <c r="D15" s="12"/>
      <c r="E15" s="12"/>
      <c r="F15" s="12"/>
      <c r="G15" s="12"/>
    </row>
    <row r="16" spans="1:7" ht="12.75">
      <c r="A16" s="12" t="s">
        <v>26</v>
      </c>
      <c r="B16" s="11">
        <f>B14+B15</f>
        <v>64775.4</v>
      </c>
      <c r="C16" s="12"/>
      <c r="D16" s="12"/>
      <c r="E16" s="12"/>
      <c r="F16" s="12"/>
      <c r="G16" s="12"/>
    </row>
    <row r="17" spans="1:7" ht="12.75">
      <c r="A17" s="12" t="s">
        <v>27</v>
      </c>
      <c r="B17" s="11">
        <v>333900</v>
      </c>
      <c r="C17" s="12"/>
      <c r="D17" s="12"/>
      <c r="E17" s="12"/>
      <c r="F17" s="12"/>
      <c r="G17" s="12"/>
    </row>
    <row r="18" spans="1:7" ht="12.75">
      <c r="A18" s="12" t="s">
        <v>28</v>
      </c>
      <c r="B18" s="11">
        <v>82000</v>
      </c>
      <c r="C18" s="12"/>
      <c r="D18" s="12"/>
      <c r="E18" s="12"/>
      <c r="F18" s="12"/>
      <c r="G18" s="12"/>
    </row>
    <row r="19" spans="1:7" ht="12.75">
      <c r="A19" s="12"/>
      <c r="B19" s="11"/>
      <c r="C19" s="12"/>
      <c r="D19" s="12"/>
      <c r="E19" s="12"/>
      <c r="F19" s="12"/>
      <c r="G19" s="12"/>
    </row>
    <row r="20" spans="1:7" ht="12.75">
      <c r="A20" s="13" t="s">
        <v>8</v>
      </c>
      <c r="B20" s="11"/>
      <c r="C20" s="12"/>
      <c r="D20" s="12"/>
      <c r="E20" s="12"/>
      <c r="F20" s="12"/>
      <c r="G20" s="12"/>
    </row>
    <row r="21" spans="1:7" ht="12.75">
      <c r="A21" s="12" t="s">
        <v>23</v>
      </c>
      <c r="B21" s="11">
        <f>SUM(C21:G21)/5</f>
        <v>30350.4</v>
      </c>
      <c r="C21" s="12">
        <v>22467</v>
      </c>
      <c r="D21" s="12">
        <v>31503</v>
      </c>
      <c r="E21" s="12">
        <v>25482</v>
      </c>
      <c r="F21" s="12">
        <v>31800</v>
      </c>
      <c r="G21" s="12">
        <v>40500</v>
      </c>
    </row>
    <row r="22" spans="1:7" ht="12.75">
      <c r="A22" s="12" t="s">
        <v>24</v>
      </c>
      <c r="B22" s="11">
        <v>10900</v>
      </c>
      <c r="C22" s="12"/>
      <c r="D22" s="12"/>
      <c r="E22" s="12"/>
      <c r="F22" s="12"/>
      <c r="G22" s="12"/>
    </row>
    <row r="23" spans="1:7" ht="12.75">
      <c r="A23" s="12" t="s">
        <v>26</v>
      </c>
      <c r="B23" s="11">
        <f>B21+B22</f>
        <v>41250.4</v>
      </c>
      <c r="C23" s="12"/>
      <c r="D23" s="12"/>
      <c r="E23" s="12"/>
      <c r="F23" s="12"/>
      <c r="G23" s="12"/>
    </row>
    <row r="24" spans="1:7" ht="12.75">
      <c r="A24" s="12" t="s">
        <v>27</v>
      </c>
      <c r="B24" s="11">
        <v>272175</v>
      </c>
      <c r="C24" s="12"/>
      <c r="D24" s="12"/>
      <c r="E24" s="12"/>
      <c r="F24" s="12"/>
      <c r="G24" s="12"/>
    </row>
    <row r="25" spans="1:7" ht="12.75">
      <c r="A25" s="12" t="s">
        <v>28</v>
      </c>
      <c r="B25" s="11">
        <v>5000</v>
      </c>
      <c r="C25" s="12"/>
      <c r="D25" s="12"/>
      <c r="E25" s="12"/>
      <c r="F25" s="12"/>
      <c r="G25" s="12"/>
    </row>
    <row r="26" spans="1:7" ht="12.75">
      <c r="A26" s="12"/>
      <c r="B26" s="11"/>
      <c r="C26" s="12"/>
      <c r="D26" s="12"/>
      <c r="E26" s="12"/>
      <c r="F26" s="12"/>
      <c r="G26" s="12"/>
    </row>
    <row r="27" spans="1:7" ht="12.75">
      <c r="A27" s="13" t="s">
        <v>25</v>
      </c>
      <c r="B27" s="11"/>
      <c r="C27" s="12"/>
      <c r="D27" s="12"/>
      <c r="E27" s="12"/>
      <c r="F27" s="12"/>
      <c r="G27" s="12"/>
    </row>
    <row r="28" spans="1:7" ht="12.75">
      <c r="A28" s="12" t="s">
        <v>23</v>
      </c>
      <c r="B28" s="11">
        <f>SUM(C28:G28)/5</f>
        <v>35113.2</v>
      </c>
      <c r="C28" s="12">
        <v>29369</v>
      </c>
      <c r="D28" s="12">
        <v>37495</v>
      </c>
      <c r="E28" s="12">
        <v>33402</v>
      </c>
      <c r="F28" s="12">
        <v>37100</v>
      </c>
      <c r="G28" s="12">
        <v>38200</v>
      </c>
    </row>
    <row r="29" spans="1:7" ht="12.75">
      <c r="A29" s="12" t="s">
        <v>24</v>
      </c>
      <c r="B29" s="11">
        <v>8100</v>
      </c>
      <c r="C29" s="12"/>
      <c r="D29" s="12"/>
      <c r="E29" s="12"/>
      <c r="F29" s="12"/>
      <c r="G29" s="12"/>
    </row>
    <row r="30" spans="1:7" ht="12.75">
      <c r="A30" s="12" t="s">
        <v>26</v>
      </c>
      <c r="B30" s="11">
        <f>B28+B29</f>
        <v>43213.2</v>
      </c>
      <c r="C30" s="12"/>
      <c r="D30" s="12"/>
      <c r="E30" s="12"/>
      <c r="F30" s="12"/>
      <c r="G30" s="12"/>
    </row>
    <row r="31" spans="1:7" ht="12.75">
      <c r="A31" s="12" t="s">
        <v>27</v>
      </c>
      <c r="B31" s="11">
        <v>184520</v>
      </c>
      <c r="C31" s="12"/>
      <c r="D31" s="12"/>
      <c r="E31" s="12"/>
      <c r="F31" s="12"/>
      <c r="G31" s="12"/>
    </row>
    <row r="32" spans="1:7" ht="12.75">
      <c r="A32" s="12" t="s">
        <v>28</v>
      </c>
      <c r="B32" s="11">
        <v>55000</v>
      </c>
      <c r="C32" s="12"/>
      <c r="D32" s="12"/>
      <c r="E32" s="12"/>
      <c r="F32" s="12"/>
      <c r="G32" s="12"/>
    </row>
    <row r="33" spans="1:7" ht="12.75">
      <c r="A33" s="12" t="s">
        <v>29</v>
      </c>
      <c r="B33" s="11">
        <v>143395</v>
      </c>
      <c r="C33" s="12"/>
      <c r="D33" s="12"/>
      <c r="E33" s="12"/>
      <c r="F33" s="12"/>
      <c r="G33" s="12"/>
    </row>
    <row r="34" spans="1:7" ht="12.75">
      <c r="A34" s="12"/>
      <c r="B34" s="11"/>
      <c r="C34" s="12"/>
      <c r="D34" s="12"/>
      <c r="E34" s="12"/>
      <c r="F34" s="12"/>
      <c r="G34" s="12"/>
    </row>
    <row r="35" spans="1:7" ht="12.75">
      <c r="A35" s="13" t="s">
        <v>6</v>
      </c>
      <c r="B35" s="11"/>
      <c r="C35" s="12"/>
      <c r="D35" s="12"/>
      <c r="E35" s="12"/>
      <c r="F35" s="12"/>
      <c r="G35" s="12"/>
    </row>
    <row r="36" spans="1:7" ht="12.75">
      <c r="A36" s="12" t="s">
        <v>23</v>
      </c>
      <c r="B36" s="11">
        <f>SUM(C36:G36)/5</f>
        <v>73019.8</v>
      </c>
      <c r="C36" s="12">
        <v>91613</v>
      </c>
      <c r="D36" s="12">
        <v>56753</v>
      </c>
      <c r="E36" s="12">
        <v>73833</v>
      </c>
      <c r="F36" s="12">
        <v>82000</v>
      </c>
      <c r="G36" s="12">
        <v>60900</v>
      </c>
    </row>
    <row r="37" spans="1:7" ht="12.75">
      <c r="A37" s="12" t="s">
        <v>24</v>
      </c>
      <c r="B37" s="11">
        <v>18000</v>
      </c>
      <c r="C37" s="12"/>
      <c r="D37" s="12"/>
      <c r="E37" s="12"/>
      <c r="F37" s="12"/>
      <c r="G37" s="12"/>
    </row>
    <row r="38" spans="1:7" ht="12.75">
      <c r="A38" s="12" t="s">
        <v>26</v>
      </c>
      <c r="B38" s="11">
        <f>B36+B37</f>
        <v>91019.8</v>
      </c>
      <c r="C38" s="12"/>
      <c r="D38" s="12"/>
      <c r="E38" s="12"/>
      <c r="F38" s="12"/>
      <c r="G38" s="12"/>
    </row>
    <row r="39" spans="1:7" ht="12.75">
      <c r="A39" s="12" t="s">
        <v>27</v>
      </c>
      <c r="B39" s="11">
        <v>511675</v>
      </c>
      <c r="C39" s="12"/>
      <c r="D39" s="12"/>
      <c r="E39" s="12"/>
      <c r="F39" s="12"/>
      <c r="G39" s="12"/>
    </row>
    <row r="40" spans="1:7" ht="12.75">
      <c r="A40" s="12" t="s">
        <v>28</v>
      </c>
      <c r="B40" s="11">
        <v>170000</v>
      </c>
      <c r="C40" s="12"/>
      <c r="D40" s="12"/>
      <c r="E40" s="12"/>
      <c r="F40" s="12"/>
      <c r="G40" s="12"/>
    </row>
    <row r="41" spans="1:7" ht="12.75">
      <c r="A41" s="12" t="s">
        <v>29</v>
      </c>
      <c r="B41" s="11">
        <v>194990</v>
      </c>
      <c r="C41" s="12"/>
      <c r="D41" s="12"/>
      <c r="E41" s="12"/>
      <c r="F41" s="12"/>
      <c r="G41" s="1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Klapproth</dc:creator>
  <cp:keywords/>
  <dc:description/>
  <cp:lastModifiedBy>Matt</cp:lastModifiedBy>
  <cp:lastPrinted>2009-11-14T13:50:53Z</cp:lastPrinted>
  <dcterms:created xsi:type="dcterms:W3CDTF">2009-09-27T09:56:14Z</dcterms:created>
  <dcterms:modified xsi:type="dcterms:W3CDTF">2009-11-17T09:42:05Z</dcterms:modified>
  <cp:category/>
  <cp:version/>
  <cp:contentType/>
  <cp:contentStatus/>
</cp:coreProperties>
</file>